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az\Desktop\"/>
    </mc:Choice>
  </mc:AlternateContent>
  <xr:revisionPtr revIDLastSave="0" documentId="8_{F141B788-6250-4137-ACFB-9092DFE02E6B}" xr6:coauthVersionLast="45" xr6:coauthVersionMax="45" xr10:uidLastSave="{00000000-0000-0000-0000-000000000000}"/>
  <bookViews>
    <workbookView xWindow="-23148" yWindow="-108" windowWidth="23256" windowHeight="13176" xr2:uid="{00000000-000D-0000-FFFF-FFFF00000000}"/>
  </bookViews>
  <sheets>
    <sheet name="55xx_kriv_graf" sheetId="3" r:id="rId1"/>
    <sheet name="55xx_kriv_tabel" sheetId="1" r:id="rId2"/>
  </sheets>
  <definedNames>
    <definedName name="krivulja">'55xx_kriv_graf'!$E$3</definedName>
    <definedName name="max_Tdovod">'55xx_kriv_graf'!$K$9</definedName>
    <definedName name="min_Tdovod">'55xx_kriv_graf'!$K$7</definedName>
    <definedName name="sob_dan">'55xx_kriv_graf'!$E$7</definedName>
    <definedName name="sob_noc">'55xx_kriv_graf'!$E$9</definedName>
    <definedName name="vzp_premik">'55xx_kriv_graf'!$E$5</definedName>
    <definedName name="zun_tem">'55xx_kriv_graf'!$Q$5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3" l="1"/>
  <c r="D64" i="1" l="1"/>
  <c r="C64" i="1"/>
  <c r="D63" i="1"/>
  <c r="C63" i="1"/>
  <c r="D62" i="1"/>
  <c r="C62" i="1"/>
  <c r="D61" i="1"/>
  <c r="C61" i="1"/>
  <c r="D60" i="1"/>
  <c r="C60" i="1"/>
  <c r="D18" i="1"/>
  <c r="C18" i="1"/>
  <c r="D17" i="1"/>
  <c r="C17" i="1"/>
  <c r="D16" i="1"/>
  <c r="C16" i="1"/>
  <c r="D15" i="1"/>
  <c r="C15" i="1"/>
  <c r="D14" i="1"/>
  <c r="C14" i="1"/>
  <c r="D11" i="1"/>
  <c r="D10" i="1"/>
  <c r="D8" i="1"/>
  <c r="D7" i="1"/>
  <c r="D6" i="1"/>
  <c r="D5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E62" i="1" l="1"/>
  <c r="E60" i="1"/>
  <c r="E64" i="1"/>
  <c r="E63" i="1"/>
  <c r="E61" i="1"/>
  <c r="E15" i="1"/>
  <c r="E14" i="1"/>
  <c r="E16" i="1"/>
  <c r="E18" i="1"/>
  <c r="E17" i="1"/>
  <c r="E59" i="1"/>
  <c r="E55" i="1"/>
  <c r="E51" i="1"/>
  <c r="E43" i="1"/>
  <c r="E39" i="1"/>
  <c r="E35" i="1"/>
  <c r="E27" i="1"/>
  <c r="E23" i="1"/>
  <c r="E38" i="1" l="1"/>
  <c r="E42" i="1"/>
  <c r="E54" i="1"/>
  <c r="E20" i="1"/>
  <c r="E22" i="1"/>
  <c r="E28" i="1"/>
  <c r="E30" i="1"/>
  <c r="E32" i="1"/>
  <c r="E34" i="1"/>
  <c r="E36" i="1"/>
  <c r="E33" i="1"/>
  <c r="E58" i="1"/>
  <c r="E49" i="1"/>
  <c r="E19" i="1"/>
  <c r="E26" i="1"/>
  <c r="E44" i="1"/>
  <c r="E46" i="1"/>
  <c r="E48" i="1"/>
  <c r="E50" i="1"/>
  <c r="E52" i="1"/>
  <c r="E21" i="1"/>
  <c r="E37" i="1"/>
  <c r="E53" i="1"/>
  <c r="E25" i="1"/>
  <c r="E41" i="1"/>
  <c r="E57" i="1"/>
  <c r="E24" i="1"/>
  <c r="E29" i="1"/>
  <c r="E31" i="1"/>
  <c r="E40" i="1"/>
  <c r="E45" i="1"/>
  <c r="E47" i="1"/>
  <c r="E56" i="1"/>
  <c r="Q7" i="3"/>
</calcChain>
</file>

<file path=xl/sharedStrings.xml><?xml version="1.0" encoding="utf-8"?>
<sst xmlns="http://schemas.openxmlformats.org/spreadsheetml/2006/main" count="38" uniqueCount="30">
  <si>
    <t>°C</t>
  </si>
  <si>
    <t>Minimalna T dovoda</t>
  </si>
  <si>
    <t>Maksimalna T dovoda</t>
  </si>
  <si>
    <t>T zunanja</t>
  </si>
  <si>
    <t>T dovod NOČ</t>
  </si>
  <si>
    <t>T dovod DAN</t>
  </si>
  <si>
    <t>nakl</t>
  </si>
  <si>
    <t>dT Tdan-Tnoc</t>
  </si>
  <si>
    <t>Temp. dovoda DAN</t>
  </si>
  <si>
    <t>Temp. dovoda NOČ</t>
  </si>
  <si>
    <t>Naklon ogrevalne krivulje</t>
  </si>
  <si>
    <t>Vzporedni premik</t>
  </si>
  <si>
    <t>Želena sobna temp. DAN</t>
  </si>
  <si>
    <t>Želena sobna temp. NOČ</t>
  </si>
  <si>
    <t>Zunanja temperatura</t>
  </si>
  <si>
    <t>(0,2-3,2)</t>
  </si>
  <si>
    <t>K</t>
  </si>
  <si>
    <t>(-30 - 30)</t>
  </si>
  <si>
    <t>(5° - 130°)</t>
  </si>
  <si>
    <t>(0° - 40°)</t>
  </si>
  <si>
    <t>vnesi vrednosti</t>
  </si>
  <si>
    <t xml:space="preserve">Naklon ogrevalne krivulje: </t>
  </si>
  <si>
    <t xml:space="preserve">Vzporedni premik: </t>
  </si>
  <si>
    <t xml:space="preserve">Želena sobna temp. DAN: </t>
  </si>
  <si>
    <t xml:space="preserve">Želena sobna temp. NOČ: </t>
  </si>
  <si>
    <t xml:space="preserve">Minimalna T dovoda: </t>
  </si>
  <si>
    <t xml:space="preserve">Maksimalna T dovoda: </t>
  </si>
  <si>
    <t>Spodaj tabelarični prikaz želene temperature dovoda za naslednje podatke:</t>
  </si>
  <si>
    <t>Ogrevalna krivulja Samson 55xx za naslednje podatke:</t>
  </si>
  <si>
    <r>
      <t xml:space="preserve">Izračun za določeno zunanjo temp.: </t>
    </r>
    <r>
      <rPr>
        <sz val="9"/>
        <rFont val="Calibri"/>
        <family val="2"/>
        <charset val="238"/>
      </rPr>
      <t>↓↓↓↓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</si>
</sst>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\°\C"/>
  </numFmts>
  <fonts count="15" x14ac:knownFonts="1">
    <font>
      <sz val="10"/>
      <name val="Arial"/>
      <charset val="238"/>
    </font>
    <font>
      <sz val="10"/>
      <name val="MS Sans Serif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9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9" fillId="3" borderId="0" xfId="0" applyFont="1" applyFill="1"/>
    <xf numFmtId="0" fontId="9" fillId="7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0" xfId="0" applyFont="1" applyFill="1"/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7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11" fillId="2" borderId="14" xfId="0" applyNumberFormat="1" applyFont="1" applyFill="1" applyBorder="1" applyAlignment="1">
      <alignment horizontal="center" vertical="center"/>
    </xf>
    <xf numFmtId="165" fontId="11" fillId="5" borderId="15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165" fontId="7" fillId="5" borderId="13" xfId="0" applyNumberFormat="1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 vertical="center"/>
    </xf>
    <xf numFmtId="165" fontId="7" fillId="0" borderId="7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5" borderId="6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13" fillId="2" borderId="14" xfId="0" applyNumberFormat="1" applyFont="1" applyFill="1" applyBorder="1" applyAlignment="1">
      <alignment horizontal="center" vertical="center"/>
    </xf>
    <xf numFmtId="165" fontId="13" fillId="5" borderId="15" xfId="0" applyNumberFormat="1" applyFont="1" applyFill="1" applyBorder="1" applyAlignment="1">
      <alignment horizontal="center" vertical="center"/>
    </xf>
    <xf numFmtId="165" fontId="13" fillId="4" borderId="15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Alignment="1" applyProtection="1">
      <alignment horizontal="center"/>
      <protection locked="0"/>
    </xf>
    <xf numFmtId="165" fontId="7" fillId="2" borderId="5" xfId="0" applyNumberFormat="1" applyFont="1" applyFill="1" applyBorder="1" applyAlignment="1" applyProtection="1">
      <alignment horizontal="center" vertical="center"/>
      <protection locked="0"/>
    </xf>
    <xf numFmtId="165" fontId="7" fillId="2" borderId="9" xfId="0" applyNumberFormat="1" applyFont="1" applyFill="1" applyBorder="1" applyAlignment="1" applyProtection="1">
      <alignment horizontal="center" vertical="center"/>
      <protection locked="0"/>
    </xf>
    <xf numFmtId="165" fontId="11" fillId="2" borderId="14" xfId="0" applyNumberFormat="1" applyFont="1" applyFill="1" applyBorder="1" applyAlignment="1" applyProtection="1">
      <alignment horizontal="center" vertical="center"/>
      <protection locked="0"/>
    </xf>
    <xf numFmtId="165" fontId="7" fillId="2" borderId="12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Navadno" xfId="0" builtinId="0"/>
    <cellStyle name="Standard_aktuel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09503302157498E-2"/>
          <c:y val="2.3422809011131994E-2"/>
          <c:w val="0.90653408167864125"/>
          <c:h val="0.92237605724366478"/>
        </c:manualLayout>
      </c:layout>
      <c:lineChart>
        <c:grouping val="standard"/>
        <c:varyColors val="0"/>
        <c:ser>
          <c:idx val="2"/>
          <c:order val="0"/>
          <c:tx>
            <c:strRef>
              <c:f>'55xx_kriv_tabel'!$C$13</c:f>
              <c:strCache>
                <c:ptCount val="1"/>
                <c:pt idx="0">
                  <c:v>T dovod DAN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'55xx_kriv_tabel'!$B$19:$B$59</c:f>
              <c:numCache>
                <c:formatCode>0.0\ \°\C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cat>
          <c:val>
            <c:numRef>
              <c:f>'55xx_kriv_tabel'!$C$19:$C$59</c:f>
              <c:numCache>
                <c:formatCode>0.0\ \°\C</c:formatCode>
                <c:ptCount val="41"/>
                <c:pt idx="0">
                  <c:v>39</c:v>
                </c:pt>
                <c:pt idx="1">
                  <c:v>38.655999999999999</c:v>
                </c:pt>
                <c:pt idx="2">
                  <c:v>38.304000000000002</c:v>
                </c:pt>
                <c:pt idx="3">
                  <c:v>37.944000000000003</c:v>
                </c:pt>
                <c:pt idx="4">
                  <c:v>37.576000000000001</c:v>
                </c:pt>
                <c:pt idx="5">
                  <c:v>37.200000000000003</c:v>
                </c:pt>
                <c:pt idx="6">
                  <c:v>36.816000000000003</c:v>
                </c:pt>
                <c:pt idx="7">
                  <c:v>36.424000000000007</c:v>
                </c:pt>
                <c:pt idx="8">
                  <c:v>36.024000000000001</c:v>
                </c:pt>
                <c:pt idx="9">
                  <c:v>35.616</c:v>
                </c:pt>
                <c:pt idx="10">
                  <c:v>35.200000000000003</c:v>
                </c:pt>
                <c:pt idx="11">
                  <c:v>34.775999999999996</c:v>
                </c:pt>
                <c:pt idx="12">
                  <c:v>34.344000000000001</c:v>
                </c:pt>
                <c:pt idx="13">
                  <c:v>33.903999999999996</c:v>
                </c:pt>
                <c:pt idx="14">
                  <c:v>33.456000000000003</c:v>
                </c:pt>
                <c:pt idx="15">
                  <c:v>33</c:v>
                </c:pt>
                <c:pt idx="16">
                  <c:v>32.536000000000001</c:v>
                </c:pt>
                <c:pt idx="17">
                  <c:v>32.064</c:v>
                </c:pt>
                <c:pt idx="18">
                  <c:v>31.584000000000003</c:v>
                </c:pt>
                <c:pt idx="19">
                  <c:v>31.096000000000004</c:v>
                </c:pt>
                <c:pt idx="20">
                  <c:v>30.6</c:v>
                </c:pt>
                <c:pt idx="21">
                  <c:v>30.096000000000004</c:v>
                </c:pt>
                <c:pt idx="22">
                  <c:v>29.584000000000003</c:v>
                </c:pt>
                <c:pt idx="23">
                  <c:v>29.064</c:v>
                </c:pt>
                <c:pt idx="24">
                  <c:v>28.536000000000001</c:v>
                </c:pt>
                <c:pt idx="25">
                  <c:v>28</c:v>
                </c:pt>
                <c:pt idx="26">
                  <c:v>27.456000000000003</c:v>
                </c:pt>
                <c:pt idx="27">
                  <c:v>26.904</c:v>
                </c:pt>
                <c:pt idx="28">
                  <c:v>26.344000000000001</c:v>
                </c:pt>
                <c:pt idx="29">
                  <c:v>25.776</c:v>
                </c:pt>
                <c:pt idx="30">
                  <c:v>25.2</c:v>
                </c:pt>
                <c:pt idx="31">
                  <c:v>24.616</c:v>
                </c:pt>
                <c:pt idx="32">
                  <c:v>24.024000000000001</c:v>
                </c:pt>
                <c:pt idx="33">
                  <c:v>23.423999999999999</c:v>
                </c:pt>
                <c:pt idx="34">
                  <c:v>22.815999999999999</c:v>
                </c:pt>
                <c:pt idx="35">
                  <c:v>22.2</c:v>
                </c:pt>
                <c:pt idx="36">
                  <c:v>21.576000000000001</c:v>
                </c:pt>
                <c:pt idx="37">
                  <c:v>20.943999999999999</c:v>
                </c:pt>
                <c:pt idx="38">
                  <c:v>20.303999999999998</c:v>
                </c:pt>
                <c:pt idx="39">
                  <c:v>20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6-4D94-A958-99357CD5F22F}"/>
            </c:ext>
          </c:extLst>
        </c:ser>
        <c:ser>
          <c:idx val="0"/>
          <c:order val="1"/>
          <c:tx>
            <c:strRef>
              <c:f>'55xx_kriv_tabel'!$D$13</c:f>
              <c:strCache>
                <c:ptCount val="1"/>
                <c:pt idx="0">
                  <c:v>T dovod NOČ</c:v>
                </c:pt>
              </c:strCache>
            </c:strRef>
          </c:tx>
          <c:marker>
            <c:symbol val="circle"/>
            <c:size val="2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'55xx_kriv_tabel'!$B$19:$B$59</c:f>
              <c:numCache>
                <c:formatCode>0.0\ \°\C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cat>
          <c:val>
            <c:numRef>
              <c:f>'55xx_kriv_tabel'!$D$19:$D$59</c:f>
              <c:numCache>
                <c:formatCode>0.0\ \°\C</c:formatCode>
                <c:ptCount val="41"/>
                <c:pt idx="0">
                  <c:v>31</c:v>
                </c:pt>
                <c:pt idx="1">
                  <c:v>30.655999999999999</c:v>
                </c:pt>
                <c:pt idx="2">
                  <c:v>30.304000000000002</c:v>
                </c:pt>
                <c:pt idx="3">
                  <c:v>29.944000000000003</c:v>
                </c:pt>
                <c:pt idx="4">
                  <c:v>29.576000000000001</c:v>
                </c:pt>
                <c:pt idx="5">
                  <c:v>29.200000000000003</c:v>
                </c:pt>
                <c:pt idx="6">
                  <c:v>28.816000000000003</c:v>
                </c:pt>
                <c:pt idx="7">
                  <c:v>28.424000000000007</c:v>
                </c:pt>
                <c:pt idx="8">
                  <c:v>28.024000000000001</c:v>
                </c:pt>
                <c:pt idx="9">
                  <c:v>27.616</c:v>
                </c:pt>
                <c:pt idx="10">
                  <c:v>27.200000000000003</c:v>
                </c:pt>
                <c:pt idx="11">
                  <c:v>26.776</c:v>
                </c:pt>
                <c:pt idx="12">
                  <c:v>26.344000000000001</c:v>
                </c:pt>
                <c:pt idx="13">
                  <c:v>25.904</c:v>
                </c:pt>
                <c:pt idx="14">
                  <c:v>25.456000000000003</c:v>
                </c:pt>
                <c:pt idx="15">
                  <c:v>25</c:v>
                </c:pt>
                <c:pt idx="16">
                  <c:v>24.536000000000001</c:v>
                </c:pt>
                <c:pt idx="17">
                  <c:v>24.064</c:v>
                </c:pt>
                <c:pt idx="18">
                  <c:v>23.584</c:v>
                </c:pt>
                <c:pt idx="19">
                  <c:v>23.096</c:v>
                </c:pt>
                <c:pt idx="20">
                  <c:v>22.6</c:v>
                </c:pt>
                <c:pt idx="21">
                  <c:v>22.096</c:v>
                </c:pt>
                <c:pt idx="22">
                  <c:v>21.584000000000003</c:v>
                </c:pt>
                <c:pt idx="23">
                  <c:v>21.064</c:v>
                </c:pt>
                <c:pt idx="24">
                  <c:v>20.536000000000001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6-4D94-A958-99357CD5F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96320"/>
        <c:axId val="84343552"/>
      </c:lineChart>
      <c:catAx>
        <c:axId val="133496320"/>
        <c:scaling>
          <c:orientation val="minMax"/>
        </c:scaling>
        <c:delete val="0"/>
        <c:axPos val="b"/>
        <c:majorGridlines>
          <c:spPr>
            <a:ln w="12700">
              <a:solidFill>
                <a:schemeClr val="accent1"/>
              </a:solidFill>
            </a:ln>
          </c:spPr>
        </c:majorGridlines>
        <c:minorGridlines/>
        <c:numFmt formatCode="#,##0.0\°" sourceLinked="0"/>
        <c:majorTickMark val="out"/>
        <c:minorTickMark val="none"/>
        <c:tickLblPos val="nextTo"/>
        <c:spPr>
          <a:noFill/>
          <a:ln w="9525"/>
        </c:spPr>
        <c:txPr>
          <a:bodyPr rot="0" vert="horz"/>
          <a:lstStyle/>
          <a:p>
            <a:pPr>
              <a:defRPr sz="900" b="1" baseline="0">
                <a:latin typeface="Arial" panose="020B0604020202020204" pitchFamily="34" charset="0"/>
              </a:defRPr>
            </a:pPr>
            <a:endParaRPr lang="sl-SI"/>
          </a:p>
        </c:txPr>
        <c:crossAx val="84343552"/>
        <c:crosses val="autoZero"/>
        <c:auto val="1"/>
        <c:lblAlgn val="ctr"/>
        <c:lblOffset val="20"/>
        <c:tickLblSkip val="5"/>
        <c:tickMarkSkip val="5"/>
        <c:noMultiLvlLbl val="0"/>
      </c:catAx>
      <c:valAx>
        <c:axId val="84343552"/>
        <c:scaling>
          <c:orientation val="minMax"/>
        </c:scaling>
        <c:delete val="0"/>
        <c:axPos val="l"/>
        <c:majorGridlines/>
        <c:minorGridlines>
          <c:spPr>
            <a:ln w="9525"/>
          </c:spPr>
        </c:minorGridlines>
        <c:numFmt formatCode="#,##0.0\°" sourceLinked="0"/>
        <c:majorTickMark val="out"/>
        <c:minorTickMark val="none"/>
        <c:tickLblPos val="nextTo"/>
        <c:txPr>
          <a:bodyPr/>
          <a:lstStyle/>
          <a:p>
            <a:pPr>
              <a:defRPr sz="900" b="1" i="0" baseline="0">
                <a:latin typeface="Arial" panose="020B0604020202020204" pitchFamily="34" charset="0"/>
              </a:defRPr>
            </a:pPr>
            <a:endParaRPr lang="sl-SI"/>
          </a:p>
        </c:txPr>
        <c:crossAx val="133496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849294871794884"/>
          <c:y val="8.4902522777873107E-2"/>
          <c:w val="0.11356349206349206"/>
          <c:h val="8.599741468149355E-2"/>
        </c:manualLayout>
      </c:layout>
      <c:overlay val="0"/>
    </c:legend>
    <c:plotVisOnly val="1"/>
    <c:dispBlanksAs val="gap"/>
    <c:showDLblsOverMax val="0"/>
  </c:chart>
  <c:printSettings>
    <c:headerFooter>
      <c:oddFooter>&amp;L&amp;7&amp;F&amp;8
&amp;R&amp;"Arial,Krepko"&amp;9&amp;P&amp;"Arial,Navadno"/&amp;N</c:oddFooter>
    </c:headerFooter>
    <c:pageMargins b="1.1417322834645669" l="0.70866141732283472" r="0.70866141732283472" t="0.74803149606299213" header="0.31496062992125984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79923</xdr:colOff>
      <xdr:row>10</xdr:row>
      <xdr:rowOff>47916</xdr:rowOff>
    </xdr:from>
    <xdr:to>
      <xdr:col>18</xdr:col>
      <xdr:colOff>532391</xdr:colOff>
      <xdr:row>38</xdr:row>
      <xdr:rowOff>42576</xdr:rowOff>
    </xdr:to>
    <xdr:graphicFrame macro="">
      <xdr:nvGraphicFramePr>
        <xdr:cNvPr id="7" name="Chart 6" title="zunanaja temperatur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18</xdr:col>
      <xdr:colOff>595745</xdr:colOff>
      <xdr:row>0</xdr:row>
      <xdr:rowOff>535315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84327" cy="535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1074420</xdr:colOff>
      <xdr:row>0</xdr:row>
      <xdr:rowOff>464821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286500" cy="46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4" zoomScale="120" zoomScaleNormal="120" zoomScalePageLayoutView="110" workbookViewId="0">
      <selection activeCell="E7" sqref="E7"/>
    </sheetView>
  </sheetViews>
  <sheetFormatPr defaultColWidth="8.88671875" defaultRowHeight="15" x14ac:dyDescent="0.25"/>
  <cols>
    <col min="1" max="4" width="8.88671875" style="4"/>
    <col min="5" max="5" width="5.44140625" style="7" customWidth="1"/>
    <col min="6" max="6" width="3.88671875" style="2" customWidth="1"/>
    <col min="7" max="7" width="8.44140625" style="4" customWidth="1"/>
    <col min="8" max="8" width="4.6640625" style="4" customWidth="1"/>
    <col min="9" max="9" width="8.88671875" style="4"/>
    <col min="10" max="10" width="6.88671875" style="4" customWidth="1"/>
    <col min="11" max="11" width="5.88671875" style="4" customWidth="1"/>
    <col min="12" max="12" width="3.109375" style="4" customWidth="1"/>
    <col min="13" max="14" width="8.33203125" style="4" customWidth="1"/>
    <col min="15" max="16" width="8.88671875" style="4"/>
    <col min="17" max="17" width="6.44140625" style="4" customWidth="1"/>
    <col min="18" max="18" width="5.88671875" style="4" customWidth="1"/>
    <col min="19" max="19" width="8.88671875" style="4" customWidth="1"/>
    <col min="20" max="16384" width="8.88671875" style="4"/>
  </cols>
  <sheetData>
    <row r="1" spans="1:18" ht="46.95" customHeight="1" x14ac:dyDescent="0.25"/>
    <row r="2" spans="1:18" ht="15.6" x14ac:dyDescent="0.3">
      <c r="A2" s="6" t="s">
        <v>28</v>
      </c>
      <c r="B2" s="6"/>
    </row>
    <row r="3" spans="1:18" s="3" customFormat="1" ht="13.2" x14ac:dyDescent="0.25">
      <c r="D3" s="5" t="s">
        <v>10</v>
      </c>
      <c r="E3" s="55">
        <v>0.4</v>
      </c>
      <c r="F3" s="22" t="s">
        <v>6</v>
      </c>
      <c r="G3" s="3" t="s">
        <v>15</v>
      </c>
      <c r="J3" s="60" t="s">
        <v>20</v>
      </c>
      <c r="K3" s="61"/>
      <c r="Q3" s="5" t="s">
        <v>29</v>
      </c>
    </row>
    <row r="4" spans="1:18" s="14" customFormat="1" ht="3" customHeight="1" x14ac:dyDescent="0.25">
      <c r="D4" s="15"/>
      <c r="E4" s="16"/>
      <c r="F4" s="23"/>
      <c r="J4" s="15"/>
      <c r="P4" s="15"/>
    </row>
    <row r="5" spans="1:18" s="3" customFormat="1" ht="12" x14ac:dyDescent="0.25">
      <c r="D5" s="5" t="s">
        <v>11</v>
      </c>
      <c r="E5" s="55">
        <v>-5</v>
      </c>
      <c r="F5" s="22" t="s">
        <v>16</v>
      </c>
      <c r="G5" s="3" t="s">
        <v>17</v>
      </c>
      <c r="J5" s="5"/>
      <c r="P5" s="5" t="s">
        <v>14</v>
      </c>
      <c r="Q5" s="55">
        <v>10</v>
      </c>
      <c r="R5" s="24" t="s">
        <v>0</v>
      </c>
    </row>
    <row r="6" spans="1:18" s="14" customFormat="1" ht="3" customHeight="1" x14ac:dyDescent="0.25">
      <c r="D6" s="15"/>
      <c r="E6" s="16"/>
      <c r="F6" s="23"/>
      <c r="J6" s="15"/>
      <c r="P6" s="15"/>
      <c r="Q6" s="16"/>
      <c r="R6" s="25"/>
    </row>
    <row r="7" spans="1:18" s="3" customFormat="1" ht="12" x14ac:dyDescent="0.25">
      <c r="D7" s="5" t="s">
        <v>12</v>
      </c>
      <c r="E7" s="55">
        <v>20</v>
      </c>
      <c r="F7" s="22" t="s">
        <v>0</v>
      </c>
      <c r="G7" s="3" t="s">
        <v>19</v>
      </c>
      <c r="J7" s="5" t="s">
        <v>1</v>
      </c>
      <c r="K7" s="55">
        <v>20</v>
      </c>
      <c r="L7" s="22" t="s">
        <v>0</v>
      </c>
      <c r="M7" s="3" t="s">
        <v>18</v>
      </c>
      <c r="P7" s="5" t="s">
        <v>8</v>
      </c>
      <c r="Q7" s="12">
        <f>krivulja*(24-0.01*(zun_tem*zun_tem)-zun_tem)-0.1*zun_tem+2*krivulja*(sob_dan-20)+26+vzp_premik</f>
        <v>25.2</v>
      </c>
      <c r="R7" s="24" t="s">
        <v>0</v>
      </c>
    </row>
    <row r="8" spans="1:18" s="14" customFormat="1" ht="3" customHeight="1" x14ac:dyDescent="0.25">
      <c r="D8" s="15"/>
      <c r="E8" s="16"/>
      <c r="F8" s="23"/>
      <c r="J8" s="15"/>
      <c r="K8" s="16"/>
      <c r="L8" s="23"/>
      <c r="P8" s="15"/>
      <c r="Q8" s="18"/>
      <c r="R8" s="25"/>
    </row>
    <row r="9" spans="1:18" s="3" customFormat="1" ht="12" x14ac:dyDescent="0.25">
      <c r="D9" s="5" t="s">
        <v>13</v>
      </c>
      <c r="E9" s="55">
        <v>10</v>
      </c>
      <c r="F9" s="22" t="s">
        <v>0</v>
      </c>
      <c r="G9" s="3" t="s">
        <v>19</v>
      </c>
      <c r="J9" s="5" t="s">
        <v>2</v>
      </c>
      <c r="K9" s="55">
        <v>70</v>
      </c>
      <c r="L9" s="22" t="s">
        <v>0</v>
      </c>
      <c r="M9" s="3" t="s">
        <v>18</v>
      </c>
      <c r="P9" s="5" t="s">
        <v>9</v>
      </c>
      <c r="Q9" s="13">
        <f>krivulja*(24-0.01*(zun_tem*zun_tem)-zun_tem)-0.1*zun_tem+2*krivulja*(sob_noc-20)+26+vzp_premik</f>
        <v>17.2</v>
      </c>
      <c r="R9" s="24" t="s">
        <v>0</v>
      </c>
    </row>
    <row r="10" spans="1:18" s="14" customFormat="1" ht="3" customHeight="1" x14ac:dyDescent="0.25">
      <c r="D10" s="15"/>
      <c r="E10" s="16"/>
      <c r="F10" s="17"/>
      <c r="J10" s="15"/>
      <c r="K10" s="16"/>
      <c r="L10" s="17"/>
      <c r="P10" s="15"/>
      <c r="Q10" s="18"/>
    </row>
    <row r="11" spans="1:18" s="3" customFormat="1" ht="11.4" x14ac:dyDescent="0.2">
      <c r="E11" s="8"/>
      <c r="F11" s="9"/>
    </row>
    <row r="12" spans="1:18" s="3" customFormat="1" ht="11.4" x14ac:dyDescent="0.2">
      <c r="E12" s="8"/>
      <c r="F12" s="9"/>
    </row>
  </sheetData>
  <sheetProtection password="C09C" sheet="1" objects="1" scenarios="1" selectLockedCells="1"/>
  <dataConsolidate/>
  <mergeCells count="1">
    <mergeCell ref="J3:K3"/>
  </mergeCells>
  <pageMargins left="0.39370078740157483" right="0" top="0" bottom="0.47244094488188981" header="0" footer="0"/>
  <pageSetup paperSize="9" orientation="landscape" r:id="rId1"/>
  <headerFooter alignWithMargins="0">
    <oddFooter>&amp;L&amp;"Arial,Krepko"&amp;7GIA-S Industrijska oprema d.o.o&amp;"Arial,Navadno"., Industrijska c. 5, 1290 Grosuplje, Slovenija, Tel.:+386 1 7865 300, info@gia.si, www.giaflex.com 
/ &amp;F&amp;8
&amp;R&amp;"Arial,Krepko"&amp;8&amp;P&amp;"Arial,Navadno"/&amp;N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G92"/>
  <sheetViews>
    <sheetView zoomScaleNormal="100" workbookViewId="0">
      <selection activeCell="B14" sqref="B14"/>
    </sheetView>
  </sheetViews>
  <sheetFormatPr defaultColWidth="8.88671875" defaultRowHeight="15" x14ac:dyDescent="0.25"/>
  <cols>
    <col min="1" max="1" width="12.6640625" style="4" customWidth="1"/>
    <col min="2" max="4" width="14.6640625" style="4" customWidth="1"/>
    <col min="5" max="5" width="12.109375" style="4" customWidth="1"/>
    <col min="6" max="6" width="5.33203125" style="10" customWidth="1"/>
    <col min="7" max="7" width="16" style="4" customWidth="1"/>
    <col min="8" max="16384" width="8.88671875" style="4"/>
  </cols>
  <sheetData>
    <row r="1" spans="1:7" ht="42" customHeight="1" x14ac:dyDescent="0.25"/>
    <row r="3" spans="1:7" s="14" customFormat="1" ht="12" x14ac:dyDescent="0.2">
      <c r="A3" s="19"/>
      <c r="B3" s="21" t="s">
        <v>27</v>
      </c>
      <c r="C3" s="19"/>
      <c r="D3" s="19"/>
      <c r="E3" s="19"/>
      <c r="F3" s="19"/>
      <c r="G3" s="19"/>
    </row>
    <row r="4" spans="1:7" s="14" customFormat="1" ht="12" x14ac:dyDescent="0.2">
      <c r="A4" s="19"/>
      <c r="B4" s="21"/>
      <c r="C4" s="19"/>
      <c r="D4" s="19"/>
      <c r="E4" s="19"/>
      <c r="F4" s="19"/>
      <c r="G4" s="19"/>
    </row>
    <row r="5" spans="1:7" s="14" customFormat="1" ht="12" x14ac:dyDescent="0.25">
      <c r="A5" s="19"/>
      <c r="B5" s="20"/>
      <c r="C5" s="5" t="s">
        <v>21</v>
      </c>
      <c r="D5" s="22" t="str">
        <f>CONCATENATE(krivulja,"  nakl")</f>
        <v>0,4  nakl</v>
      </c>
      <c r="E5" s="19"/>
    </row>
    <row r="6" spans="1:7" s="14" customFormat="1" ht="12" x14ac:dyDescent="0.25">
      <c r="A6" s="19"/>
      <c r="B6" s="20"/>
      <c r="C6" s="5" t="s">
        <v>22</v>
      </c>
      <c r="D6" s="22" t="str">
        <f>CONCATENATE(vzp_premik,"  °C")</f>
        <v>-5  °C</v>
      </c>
      <c r="E6" s="19"/>
    </row>
    <row r="7" spans="1:7" s="14" customFormat="1" ht="12" x14ac:dyDescent="0.25">
      <c r="A7" s="19"/>
      <c r="B7" s="20"/>
      <c r="C7" s="5" t="s">
        <v>23</v>
      </c>
      <c r="D7" s="22" t="str">
        <f>CONCATENATE(sob_dan,"  °C")</f>
        <v>20  °C</v>
      </c>
      <c r="E7" s="19"/>
    </row>
    <row r="8" spans="1:7" s="14" customFormat="1" ht="12" x14ac:dyDescent="0.25">
      <c r="A8" s="19"/>
      <c r="B8" s="20"/>
      <c r="C8" s="5" t="s">
        <v>24</v>
      </c>
      <c r="D8" s="22" t="str">
        <f>CONCATENATE(sob_noc,"  °C")</f>
        <v>10  °C</v>
      </c>
      <c r="E8" s="19"/>
    </row>
    <row r="9" spans="1:7" s="14" customFormat="1" ht="4.95" customHeight="1" x14ac:dyDescent="0.25">
      <c r="A9" s="19"/>
      <c r="B9" s="20"/>
      <c r="C9" s="5"/>
      <c r="D9" s="22"/>
      <c r="E9" s="19"/>
    </row>
    <row r="10" spans="1:7" s="14" customFormat="1" ht="12" x14ac:dyDescent="0.25">
      <c r="A10" s="19"/>
      <c r="B10" s="20"/>
      <c r="C10" s="5" t="s">
        <v>25</v>
      </c>
      <c r="D10" s="22" t="str">
        <f>CONCATENATE(min_Tdovod,"  °C")</f>
        <v>20  °C</v>
      </c>
      <c r="E10" s="19"/>
    </row>
    <row r="11" spans="1:7" s="14" customFormat="1" ht="12" x14ac:dyDescent="0.25">
      <c r="A11" s="19"/>
      <c r="B11" s="20"/>
      <c r="C11" s="5" t="s">
        <v>26</v>
      </c>
      <c r="D11" s="22" t="str">
        <f>CONCATENATE(max_Tdovod,"  °C")</f>
        <v>70  °C</v>
      </c>
      <c r="E11" s="19"/>
    </row>
    <row r="12" spans="1:7" s="14" customFormat="1" ht="12.6" thickBot="1" x14ac:dyDescent="0.3">
      <c r="A12" s="19"/>
      <c r="B12" s="19"/>
      <c r="C12" s="19"/>
      <c r="D12" s="5"/>
      <c r="E12" s="16"/>
      <c r="F12" s="19"/>
      <c r="G12" s="19"/>
    </row>
    <row r="13" spans="1:7" s="26" customFormat="1" ht="11.4" customHeight="1" thickBot="1" x14ac:dyDescent="0.3">
      <c r="B13" s="27" t="s">
        <v>3</v>
      </c>
      <c r="C13" s="28" t="s">
        <v>5</v>
      </c>
      <c r="D13" s="29" t="s">
        <v>4</v>
      </c>
      <c r="E13" s="30" t="s">
        <v>7</v>
      </c>
    </row>
    <row r="14" spans="1:7" s="26" customFormat="1" ht="11.4" customHeight="1" thickBot="1" x14ac:dyDescent="0.3">
      <c r="B14" s="58">
        <v>-25</v>
      </c>
      <c r="C14" s="32">
        <f t="shared" ref="C14:C45" si="0">IF((krivulja*(24-0.01*(B14*B14)-B14)-0.1*B14+2*krivulja*(sob_dan-20)+26+vzp_premik)&lt;min_Tdovod,min_Tdovod,IF((krivulja*(24-0.01*(B14*B14)-B14)-0.1*B14+2*krivulja*(sob_dan-20)+26+vzp_premik)&gt;max_Tdovod,max_Tdovod,krivulja*(24-0.01*(B14*B14)-B14)-0.1*B14+2*krivulja*(sob_dan-20)+26+vzp_premik))</f>
        <v>40.6</v>
      </c>
      <c r="D14" s="33">
        <f t="shared" ref="D14:D45" si="1">IF((krivulja*(24-0.01*(B14*B14)-B14)-0.1*B14+2*krivulja*(sob_noc-20)+26+vzp_premik)&lt;min_Tdovod,min_Tdovod,IF((krivulja*(24-0.01*(B14*B14)-B14)-0.1*B14+2*krivulja*(sob_noc-20)+26+vzp_premik)&gt;max_Tdovod,max_Tdovod,krivulja*(24-0.01*(B14*B14)-B14)-0.1*B14+2*krivulja*(sob_noc-20)+26+vzp_premik))</f>
        <v>32.6</v>
      </c>
      <c r="E14" s="34">
        <f>C14-D14</f>
        <v>8</v>
      </c>
    </row>
    <row r="15" spans="1:7" s="26" customFormat="1" ht="11.4" customHeight="1" x14ac:dyDescent="0.25">
      <c r="B15" s="59">
        <v>-24</v>
      </c>
      <c r="C15" s="36">
        <f t="shared" si="0"/>
        <v>40.295999999999999</v>
      </c>
      <c r="D15" s="37">
        <f t="shared" si="1"/>
        <v>32.295999999999999</v>
      </c>
      <c r="E15" s="38">
        <f t="shared" ref="E15:E18" si="2">C15-D15</f>
        <v>8</v>
      </c>
    </row>
    <row r="16" spans="1:7" s="26" customFormat="1" ht="11.4" customHeight="1" x14ac:dyDescent="0.25">
      <c r="B16" s="56">
        <v>-23</v>
      </c>
      <c r="C16" s="40">
        <f t="shared" si="0"/>
        <v>39.984000000000002</v>
      </c>
      <c r="D16" s="41">
        <f t="shared" si="1"/>
        <v>31.984000000000002</v>
      </c>
      <c r="E16" s="42">
        <f t="shared" si="2"/>
        <v>8</v>
      </c>
    </row>
    <row r="17" spans="2:5" s="26" customFormat="1" ht="11.4" customHeight="1" x14ac:dyDescent="0.25">
      <c r="B17" s="56">
        <v>-22</v>
      </c>
      <c r="C17" s="40">
        <f t="shared" si="0"/>
        <v>39.664000000000001</v>
      </c>
      <c r="D17" s="41">
        <f t="shared" si="1"/>
        <v>31.664000000000001</v>
      </c>
      <c r="E17" s="42">
        <f t="shared" si="2"/>
        <v>8</v>
      </c>
    </row>
    <row r="18" spans="2:5" s="26" customFormat="1" ht="11.4" customHeight="1" thickBot="1" x14ac:dyDescent="0.3">
      <c r="B18" s="56">
        <v>-21</v>
      </c>
      <c r="C18" s="40">
        <f t="shared" si="0"/>
        <v>39.335999999999999</v>
      </c>
      <c r="D18" s="41">
        <f t="shared" si="1"/>
        <v>31.335999999999999</v>
      </c>
      <c r="E18" s="42">
        <f t="shared" si="2"/>
        <v>8</v>
      </c>
    </row>
    <row r="19" spans="2:5" s="26" customFormat="1" ht="11.4" customHeight="1" thickBot="1" x14ac:dyDescent="0.3">
      <c r="B19" s="31">
        <v>-20</v>
      </c>
      <c r="C19" s="32">
        <f t="shared" si="0"/>
        <v>39</v>
      </c>
      <c r="D19" s="33">
        <f t="shared" si="1"/>
        <v>31</v>
      </c>
      <c r="E19" s="34">
        <f>C19-D19</f>
        <v>8</v>
      </c>
    </row>
    <row r="20" spans="2:5" s="26" customFormat="1" ht="11.4" customHeight="1" x14ac:dyDescent="0.25">
      <c r="B20" s="35">
        <v>-19</v>
      </c>
      <c r="C20" s="36">
        <f t="shared" si="0"/>
        <v>38.655999999999999</v>
      </c>
      <c r="D20" s="37">
        <f t="shared" si="1"/>
        <v>30.655999999999999</v>
      </c>
      <c r="E20" s="38">
        <f t="shared" ref="E20:E59" si="3">C20-D20</f>
        <v>8</v>
      </c>
    </row>
    <row r="21" spans="2:5" s="26" customFormat="1" ht="11.4" customHeight="1" x14ac:dyDescent="0.25">
      <c r="B21" s="39">
        <v>-18</v>
      </c>
      <c r="C21" s="40">
        <f t="shared" si="0"/>
        <v>38.304000000000002</v>
      </c>
      <c r="D21" s="41">
        <f t="shared" si="1"/>
        <v>30.304000000000002</v>
      </c>
      <c r="E21" s="42">
        <f t="shared" si="3"/>
        <v>8</v>
      </c>
    </row>
    <row r="22" spans="2:5" s="26" customFormat="1" ht="11.4" customHeight="1" x14ac:dyDescent="0.25">
      <c r="B22" s="39">
        <v>-17</v>
      </c>
      <c r="C22" s="40">
        <f t="shared" si="0"/>
        <v>37.944000000000003</v>
      </c>
      <c r="D22" s="41">
        <f t="shared" si="1"/>
        <v>29.944000000000003</v>
      </c>
      <c r="E22" s="42">
        <f t="shared" si="3"/>
        <v>8</v>
      </c>
    </row>
    <row r="23" spans="2:5" s="26" customFormat="1" ht="11.4" customHeight="1" x14ac:dyDescent="0.25">
      <c r="B23" s="39">
        <v>-16</v>
      </c>
      <c r="C23" s="40">
        <f t="shared" si="0"/>
        <v>37.576000000000001</v>
      </c>
      <c r="D23" s="41">
        <f t="shared" si="1"/>
        <v>29.576000000000001</v>
      </c>
      <c r="E23" s="42">
        <f t="shared" si="3"/>
        <v>8</v>
      </c>
    </row>
    <row r="24" spans="2:5" s="26" customFormat="1" ht="11.4" customHeight="1" x14ac:dyDescent="0.25">
      <c r="B24" s="43">
        <v>-15</v>
      </c>
      <c r="C24" s="44">
        <f t="shared" si="0"/>
        <v>37.200000000000003</v>
      </c>
      <c r="D24" s="45">
        <f t="shared" si="1"/>
        <v>29.200000000000003</v>
      </c>
      <c r="E24" s="46">
        <f t="shared" si="3"/>
        <v>8</v>
      </c>
    </row>
    <row r="25" spans="2:5" s="26" customFormat="1" ht="11.4" customHeight="1" x14ac:dyDescent="0.25">
      <c r="B25" s="39">
        <v>-14</v>
      </c>
      <c r="C25" s="40">
        <f t="shared" si="0"/>
        <v>36.816000000000003</v>
      </c>
      <c r="D25" s="41">
        <f t="shared" si="1"/>
        <v>28.816000000000003</v>
      </c>
      <c r="E25" s="42">
        <f t="shared" si="3"/>
        <v>8</v>
      </c>
    </row>
    <row r="26" spans="2:5" s="26" customFormat="1" ht="11.4" customHeight="1" x14ac:dyDescent="0.25">
      <c r="B26" s="39">
        <v>-13</v>
      </c>
      <c r="C26" s="40">
        <f t="shared" si="0"/>
        <v>36.424000000000007</v>
      </c>
      <c r="D26" s="41">
        <f t="shared" si="1"/>
        <v>28.424000000000007</v>
      </c>
      <c r="E26" s="42">
        <f t="shared" si="3"/>
        <v>8</v>
      </c>
    </row>
    <row r="27" spans="2:5" s="26" customFormat="1" ht="11.4" customHeight="1" x14ac:dyDescent="0.25">
      <c r="B27" s="39">
        <v>-12</v>
      </c>
      <c r="C27" s="40">
        <f t="shared" si="0"/>
        <v>36.024000000000001</v>
      </c>
      <c r="D27" s="41">
        <f t="shared" si="1"/>
        <v>28.024000000000001</v>
      </c>
      <c r="E27" s="42">
        <f t="shared" si="3"/>
        <v>8</v>
      </c>
    </row>
    <row r="28" spans="2:5" s="26" customFormat="1" ht="11.4" customHeight="1" thickBot="1" x14ac:dyDescent="0.3">
      <c r="B28" s="47">
        <v>-11</v>
      </c>
      <c r="C28" s="48">
        <f t="shared" si="0"/>
        <v>35.616</v>
      </c>
      <c r="D28" s="49">
        <f t="shared" si="1"/>
        <v>27.616</v>
      </c>
      <c r="E28" s="50">
        <f t="shared" si="3"/>
        <v>8</v>
      </c>
    </row>
    <row r="29" spans="2:5" s="26" customFormat="1" ht="11.4" customHeight="1" thickBot="1" x14ac:dyDescent="0.3">
      <c r="B29" s="31">
        <v>-10</v>
      </c>
      <c r="C29" s="32">
        <f t="shared" si="0"/>
        <v>35.200000000000003</v>
      </c>
      <c r="D29" s="33">
        <f t="shared" si="1"/>
        <v>27.200000000000003</v>
      </c>
      <c r="E29" s="34">
        <f t="shared" si="3"/>
        <v>8</v>
      </c>
    </row>
    <row r="30" spans="2:5" s="26" customFormat="1" ht="11.4" customHeight="1" x14ac:dyDescent="0.25">
      <c r="B30" s="35">
        <v>-9</v>
      </c>
      <c r="C30" s="36">
        <f t="shared" si="0"/>
        <v>34.775999999999996</v>
      </c>
      <c r="D30" s="37">
        <f t="shared" si="1"/>
        <v>26.776</v>
      </c>
      <c r="E30" s="38">
        <f t="shared" si="3"/>
        <v>7.9999999999999964</v>
      </c>
    </row>
    <row r="31" spans="2:5" s="26" customFormat="1" ht="11.4" customHeight="1" x14ac:dyDescent="0.25">
      <c r="B31" s="39">
        <v>-8</v>
      </c>
      <c r="C31" s="40">
        <f t="shared" si="0"/>
        <v>34.344000000000001</v>
      </c>
      <c r="D31" s="41">
        <f t="shared" si="1"/>
        <v>26.344000000000001</v>
      </c>
      <c r="E31" s="42">
        <f t="shared" si="3"/>
        <v>8</v>
      </c>
    </row>
    <row r="32" spans="2:5" s="26" customFormat="1" ht="11.4" customHeight="1" x14ac:dyDescent="0.25">
      <c r="B32" s="39">
        <v>-7</v>
      </c>
      <c r="C32" s="40">
        <f t="shared" si="0"/>
        <v>33.903999999999996</v>
      </c>
      <c r="D32" s="41">
        <f t="shared" si="1"/>
        <v>25.904</v>
      </c>
      <c r="E32" s="42">
        <f t="shared" si="3"/>
        <v>7.9999999999999964</v>
      </c>
    </row>
    <row r="33" spans="2:5" s="26" customFormat="1" ht="11.4" customHeight="1" x14ac:dyDescent="0.25">
      <c r="B33" s="39">
        <v>-6</v>
      </c>
      <c r="C33" s="40">
        <f t="shared" si="0"/>
        <v>33.456000000000003</v>
      </c>
      <c r="D33" s="41">
        <f t="shared" si="1"/>
        <v>25.456000000000003</v>
      </c>
      <c r="E33" s="42">
        <f t="shared" si="3"/>
        <v>8</v>
      </c>
    </row>
    <row r="34" spans="2:5" s="26" customFormat="1" ht="11.4" customHeight="1" x14ac:dyDescent="0.25">
      <c r="B34" s="43">
        <v>-5</v>
      </c>
      <c r="C34" s="44">
        <f t="shared" si="0"/>
        <v>33</v>
      </c>
      <c r="D34" s="45">
        <f t="shared" si="1"/>
        <v>25</v>
      </c>
      <c r="E34" s="46">
        <f t="shared" si="3"/>
        <v>8</v>
      </c>
    </row>
    <row r="35" spans="2:5" s="26" customFormat="1" ht="11.4" customHeight="1" x14ac:dyDescent="0.25">
      <c r="B35" s="39">
        <v>-4</v>
      </c>
      <c r="C35" s="40">
        <f t="shared" si="0"/>
        <v>32.536000000000001</v>
      </c>
      <c r="D35" s="41">
        <f t="shared" si="1"/>
        <v>24.536000000000001</v>
      </c>
      <c r="E35" s="42">
        <f t="shared" si="3"/>
        <v>8</v>
      </c>
    </row>
    <row r="36" spans="2:5" s="26" customFormat="1" ht="11.4" customHeight="1" x14ac:dyDescent="0.25">
      <c r="B36" s="39">
        <v>-3</v>
      </c>
      <c r="C36" s="40">
        <f t="shared" si="0"/>
        <v>32.064</v>
      </c>
      <c r="D36" s="41">
        <f t="shared" si="1"/>
        <v>24.064</v>
      </c>
      <c r="E36" s="42">
        <f t="shared" si="3"/>
        <v>8</v>
      </c>
    </row>
    <row r="37" spans="2:5" s="26" customFormat="1" ht="11.4" customHeight="1" x14ac:dyDescent="0.25">
      <c r="B37" s="39">
        <v>-2</v>
      </c>
      <c r="C37" s="40">
        <f t="shared" si="0"/>
        <v>31.584000000000003</v>
      </c>
      <c r="D37" s="41">
        <f t="shared" si="1"/>
        <v>23.584</v>
      </c>
      <c r="E37" s="42">
        <f t="shared" si="3"/>
        <v>8.0000000000000036</v>
      </c>
    </row>
    <row r="38" spans="2:5" s="26" customFormat="1" ht="11.4" customHeight="1" thickBot="1" x14ac:dyDescent="0.3">
      <c r="B38" s="47">
        <v>-1</v>
      </c>
      <c r="C38" s="48">
        <f t="shared" si="0"/>
        <v>31.096000000000004</v>
      </c>
      <c r="D38" s="49">
        <f t="shared" si="1"/>
        <v>23.096</v>
      </c>
      <c r="E38" s="50">
        <f t="shared" si="3"/>
        <v>8.0000000000000036</v>
      </c>
    </row>
    <row r="39" spans="2:5" s="26" customFormat="1" ht="11.4" customHeight="1" thickBot="1" x14ac:dyDescent="0.3">
      <c r="B39" s="51">
        <v>0</v>
      </c>
      <c r="C39" s="52">
        <f t="shared" si="0"/>
        <v>30.6</v>
      </c>
      <c r="D39" s="53">
        <f t="shared" si="1"/>
        <v>22.6</v>
      </c>
      <c r="E39" s="54">
        <f t="shared" si="3"/>
        <v>8</v>
      </c>
    </row>
    <row r="40" spans="2:5" s="26" customFormat="1" ht="11.4" customHeight="1" x14ac:dyDescent="0.25">
      <c r="B40" s="35">
        <v>1</v>
      </c>
      <c r="C40" s="36">
        <f t="shared" si="0"/>
        <v>30.096000000000004</v>
      </c>
      <c r="D40" s="37">
        <f t="shared" si="1"/>
        <v>22.096</v>
      </c>
      <c r="E40" s="38">
        <f t="shared" si="3"/>
        <v>8.0000000000000036</v>
      </c>
    </row>
    <row r="41" spans="2:5" s="26" customFormat="1" ht="11.4" customHeight="1" x14ac:dyDescent="0.25">
      <c r="B41" s="39">
        <v>2</v>
      </c>
      <c r="C41" s="40">
        <f t="shared" si="0"/>
        <v>29.584000000000003</v>
      </c>
      <c r="D41" s="41">
        <f t="shared" si="1"/>
        <v>21.584000000000003</v>
      </c>
      <c r="E41" s="42">
        <f t="shared" si="3"/>
        <v>8</v>
      </c>
    </row>
    <row r="42" spans="2:5" s="26" customFormat="1" ht="11.4" customHeight="1" x14ac:dyDescent="0.25">
      <c r="B42" s="39">
        <v>3</v>
      </c>
      <c r="C42" s="40">
        <f t="shared" si="0"/>
        <v>29.064</v>
      </c>
      <c r="D42" s="41">
        <f t="shared" si="1"/>
        <v>21.064</v>
      </c>
      <c r="E42" s="42">
        <f t="shared" si="3"/>
        <v>8</v>
      </c>
    </row>
    <row r="43" spans="2:5" s="26" customFormat="1" ht="11.4" customHeight="1" x14ac:dyDescent="0.25">
      <c r="B43" s="39">
        <v>4</v>
      </c>
      <c r="C43" s="40">
        <f t="shared" si="0"/>
        <v>28.536000000000001</v>
      </c>
      <c r="D43" s="41">
        <f t="shared" si="1"/>
        <v>20.536000000000001</v>
      </c>
      <c r="E43" s="42">
        <f t="shared" si="3"/>
        <v>8</v>
      </c>
    </row>
    <row r="44" spans="2:5" s="26" customFormat="1" ht="11.4" customHeight="1" x14ac:dyDescent="0.25">
      <c r="B44" s="43">
        <v>5</v>
      </c>
      <c r="C44" s="44">
        <f t="shared" si="0"/>
        <v>28</v>
      </c>
      <c r="D44" s="45">
        <f t="shared" si="1"/>
        <v>20</v>
      </c>
      <c r="E44" s="46">
        <f t="shared" si="3"/>
        <v>8</v>
      </c>
    </row>
    <row r="45" spans="2:5" s="26" customFormat="1" ht="11.4" customHeight="1" x14ac:dyDescent="0.25">
      <c r="B45" s="39">
        <v>6</v>
      </c>
      <c r="C45" s="40">
        <f t="shared" si="0"/>
        <v>27.456000000000003</v>
      </c>
      <c r="D45" s="41">
        <f t="shared" si="1"/>
        <v>20</v>
      </c>
      <c r="E45" s="42">
        <f t="shared" si="3"/>
        <v>7.4560000000000031</v>
      </c>
    </row>
    <row r="46" spans="2:5" s="26" customFormat="1" ht="11.4" customHeight="1" x14ac:dyDescent="0.25">
      <c r="B46" s="39">
        <v>7</v>
      </c>
      <c r="C46" s="40">
        <f t="shared" ref="C46:C64" si="4">IF((krivulja*(24-0.01*(B46*B46)-B46)-0.1*B46+2*krivulja*(sob_dan-20)+26+vzp_premik)&lt;min_Tdovod,min_Tdovod,IF((krivulja*(24-0.01*(B46*B46)-B46)-0.1*B46+2*krivulja*(sob_dan-20)+26+vzp_premik)&gt;max_Tdovod,max_Tdovod,krivulja*(24-0.01*(B46*B46)-B46)-0.1*B46+2*krivulja*(sob_dan-20)+26+vzp_premik))</f>
        <v>26.904</v>
      </c>
      <c r="D46" s="41">
        <f t="shared" ref="D46:D64" si="5">IF((krivulja*(24-0.01*(B46*B46)-B46)-0.1*B46+2*krivulja*(sob_noc-20)+26+vzp_premik)&lt;min_Tdovod,min_Tdovod,IF((krivulja*(24-0.01*(B46*B46)-B46)-0.1*B46+2*krivulja*(sob_noc-20)+26+vzp_premik)&gt;max_Tdovod,max_Tdovod,krivulja*(24-0.01*(B46*B46)-B46)-0.1*B46+2*krivulja*(sob_noc-20)+26+vzp_premik))</f>
        <v>20</v>
      </c>
      <c r="E46" s="42">
        <f t="shared" si="3"/>
        <v>6.9039999999999999</v>
      </c>
    </row>
    <row r="47" spans="2:5" s="26" customFormat="1" ht="11.4" customHeight="1" x14ac:dyDescent="0.25">
      <c r="B47" s="39">
        <v>8</v>
      </c>
      <c r="C47" s="40">
        <f t="shared" si="4"/>
        <v>26.344000000000001</v>
      </c>
      <c r="D47" s="41">
        <f t="shared" si="5"/>
        <v>20</v>
      </c>
      <c r="E47" s="42">
        <f t="shared" si="3"/>
        <v>6.3440000000000012</v>
      </c>
    </row>
    <row r="48" spans="2:5" s="26" customFormat="1" ht="11.4" customHeight="1" thickBot="1" x14ac:dyDescent="0.3">
      <c r="B48" s="47">
        <v>9</v>
      </c>
      <c r="C48" s="48">
        <f t="shared" si="4"/>
        <v>25.776</v>
      </c>
      <c r="D48" s="49">
        <f t="shared" si="5"/>
        <v>20</v>
      </c>
      <c r="E48" s="50">
        <f t="shared" si="3"/>
        <v>5.7759999999999998</v>
      </c>
    </row>
    <row r="49" spans="2:5" s="26" customFormat="1" ht="11.4" customHeight="1" thickBot="1" x14ac:dyDescent="0.3">
      <c r="B49" s="31">
        <v>10</v>
      </c>
      <c r="C49" s="32">
        <f t="shared" si="4"/>
        <v>25.2</v>
      </c>
      <c r="D49" s="33">
        <f t="shared" si="5"/>
        <v>20</v>
      </c>
      <c r="E49" s="34">
        <f t="shared" si="3"/>
        <v>5.1999999999999993</v>
      </c>
    </row>
    <row r="50" spans="2:5" s="26" customFormat="1" ht="11.4" customHeight="1" x14ac:dyDescent="0.25">
      <c r="B50" s="35">
        <v>11</v>
      </c>
      <c r="C50" s="36">
        <f t="shared" si="4"/>
        <v>24.616</v>
      </c>
      <c r="D50" s="37">
        <f t="shared" si="5"/>
        <v>20</v>
      </c>
      <c r="E50" s="38">
        <f t="shared" si="3"/>
        <v>4.6159999999999997</v>
      </c>
    </row>
    <row r="51" spans="2:5" s="26" customFormat="1" ht="11.4" customHeight="1" x14ac:dyDescent="0.25">
      <c r="B51" s="39">
        <v>12</v>
      </c>
      <c r="C51" s="40">
        <f t="shared" si="4"/>
        <v>24.024000000000001</v>
      </c>
      <c r="D51" s="41">
        <f t="shared" si="5"/>
        <v>20</v>
      </c>
      <c r="E51" s="42">
        <f t="shared" si="3"/>
        <v>4.0240000000000009</v>
      </c>
    </row>
    <row r="52" spans="2:5" s="26" customFormat="1" ht="11.4" customHeight="1" x14ac:dyDescent="0.25">
      <c r="B52" s="39">
        <v>13</v>
      </c>
      <c r="C52" s="40">
        <f t="shared" si="4"/>
        <v>23.423999999999999</v>
      </c>
      <c r="D52" s="41">
        <f t="shared" si="5"/>
        <v>20</v>
      </c>
      <c r="E52" s="42">
        <f t="shared" si="3"/>
        <v>3.4239999999999995</v>
      </c>
    </row>
    <row r="53" spans="2:5" s="26" customFormat="1" ht="11.4" customHeight="1" x14ac:dyDescent="0.25">
      <c r="B53" s="39">
        <v>14</v>
      </c>
      <c r="C53" s="40">
        <f t="shared" si="4"/>
        <v>22.815999999999999</v>
      </c>
      <c r="D53" s="41">
        <f t="shared" si="5"/>
        <v>20</v>
      </c>
      <c r="E53" s="42">
        <f t="shared" si="3"/>
        <v>2.8159999999999989</v>
      </c>
    </row>
    <row r="54" spans="2:5" s="26" customFormat="1" ht="11.4" customHeight="1" x14ac:dyDescent="0.25">
      <c r="B54" s="43">
        <v>15</v>
      </c>
      <c r="C54" s="44">
        <f t="shared" si="4"/>
        <v>22.2</v>
      </c>
      <c r="D54" s="45">
        <f t="shared" si="5"/>
        <v>20</v>
      </c>
      <c r="E54" s="46">
        <f t="shared" si="3"/>
        <v>2.1999999999999993</v>
      </c>
    </row>
    <row r="55" spans="2:5" s="26" customFormat="1" ht="11.4" customHeight="1" x14ac:dyDescent="0.25">
      <c r="B55" s="39">
        <v>16</v>
      </c>
      <c r="C55" s="40">
        <f t="shared" si="4"/>
        <v>21.576000000000001</v>
      </c>
      <c r="D55" s="41">
        <f t="shared" si="5"/>
        <v>20</v>
      </c>
      <c r="E55" s="42">
        <f t="shared" si="3"/>
        <v>1.5760000000000005</v>
      </c>
    </row>
    <row r="56" spans="2:5" s="26" customFormat="1" ht="11.4" customHeight="1" x14ac:dyDescent="0.25">
      <c r="B56" s="39">
        <v>17</v>
      </c>
      <c r="C56" s="40">
        <f t="shared" si="4"/>
        <v>20.943999999999999</v>
      </c>
      <c r="D56" s="41">
        <f t="shared" si="5"/>
        <v>20</v>
      </c>
      <c r="E56" s="42">
        <f t="shared" si="3"/>
        <v>0.94399999999999906</v>
      </c>
    </row>
    <row r="57" spans="2:5" s="26" customFormat="1" ht="11.4" customHeight="1" x14ac:dyDescent="0.25">
      <c r="B57" s="39">
        <v>18</v>
      </c>
      <c r="C57" s="40">
        <f t="shared" si="4"/>
        <v>20.303999999999998</v>
      </c>
      <c r="D57" s="41">
        <f t="shared" si="5"/>
        <v>20</v>
      </c>
      <c r="E57" s="42">
        <f t="shared" si="3"/>
        <v>0.30399999999999849</v>
      </c>
    </row>
    <row r="58" spans="2:5" s="26" customFormat="1" ht="11.4" customHeight="1" thickBot="1" x14ac:dyDescent="0.3">
      <c r="B58" s="47">
        <v>19</v>
      </c>
      <c r="C58" s="48">
        <f t="shared" si="4"/>
        <v>20</v>
      </c>
      <c r="D58" s="49">
        <f t="shared" si="5"/>
        <v>20</v>
      </c>
      <c r="E58" s="50">
        <f t="shared" si="3"/>
        <v>0</v>
      </c>
    </row>
    <row r="59" spans="2:5" s="26" customFormat="1" ht="11.4" customHeight="1" thickBot="1" x14ac:dyDescent="0.3">
      <c r="B59" s="31">
        <v>20</v>
      </c>
      <c r="C59" s="32">
        <f t="shared" si="4"/>
        <v>20</v>
      </c>
      <c r="D59" s="33">
        <f t="shared" si="5"/>
        <v>20</v>
      </c>
      <c r="E59" s="34">
        <f t="shared" si="3"/>
        <v>0</v>
      </c>
    </row>
    <row r="60" spans="2:5" s="26" customFormat="1" ht="11.4" customHeight="1" x14ac:dyDescent="0.25">
      <c r="B60" s="56">
        <v>21</v>
      </c>
      <c r="C60" s="40">
        <f t="shared" si="4"/>
        <v>20</v>
      </c>
      <c r="D60" s="41">
        <f t="shared" si="5"/>
        <v>20</v>
      </c>
      <c r="E60" s="42">
        <f t="shared" ref="E60:E64" si="6">C60-D60</f>
        <v>0</v>
      </c>
    </row>
    <row r="61" spans="2:5" s="26" customFormat="1" ht="11.4" customHeight="1" x14ac:dyDescent="0.25">
      <c r="B61" s="56">
        <v>22</v>
      </c>
      <c r="C61" s="40">
        <f t="shared" si="4"/>
        <v>20</v>
      </c>
      <c r="D61" s="41">
        <f t="shared" si="5"/>
        <v>20</v>
      </c>
      <c r="E61" s="42">
        <f t="shared" si="6"/>
        <v>0</v>
      </c>
    </row>
    <row r="62" spans="2:5" s="26" customFormat="1" ht="11.4" customHeight="1" x14ac:dyDescent="0.25">
      <c r="B62" s="56">
        <v>23</v>
      </c>
      <c r="C62" s="40">
        <f t="shared" si="4"/>
        <v>20</v>
      </c>
      <c r="D62" s="41">
        <f t="shared" si="5"/>
        <v>20</v>
      </c>
      <c r="E62" s="42">
        <f t="shared" si="6"/>
        <v>0</v>
      </c>
    </row>
    <row r="63" spans="2:5" s="26" customFormat="1" ht="11.4" customHeight="1" thickBot="1" x14ac:dyDescent="0.3">
      <c r="B63" s="57">
        <v>24</v>
      </c>
      <c r="C63" s="48">
        <f t="shared" si="4"/>
        <v>20</v>
      </c>
      <c r="D63" s="49">
        <f t="shared" si="5"/>
        <v>20</v>
      </c>
      <c r="E63" s="50">
        <f t="shared" si="6"/>
        <v>0</v>
      </c>
    </row>
    <row r="64" spans="2:5" s="26" customFormat="1" ht="11.4" customHeight="1" thickBot="1" x14ac:dyDescent="0.3">
      <c r="B64" s="58">
        <v>25</v>
      </c>
      <c r="C64" s="32">
        <f t="shared" si="4"/>
        <v>20</v>
      </c>
      <c r="D64" s="33">
        <f t="shared" si="5"/>
        <v>20</v>
      </c>
      <c r="E64" s="34">
        <f t="shared" si="6"/>
        <v>0</v>
      </c>
    </row>
    <row r="65" spans="6:6" s="1" customFormat="1" ht="13.2" x14ac:dyDescent="0.25">
      <c r="F65" s="11"/>
    </row>
    <row r="66" spans="6:6" s="1" customFormat="1" ht="13.2" x14ac:dyDescent="0.25">
      <c r="F66" s="11"/>
    </row>
    <row r="67" spans="6:6" s="1" customFormat="1" ht="13.2" x14ac:dyDescent="0.25">
      <c r="F67" s="11"/>
    </row>
    <row r="68" spans="6:6" s="1" customFormat="1" ht="13.2" x14ac:dyDescent="0.25">
      <c r="F68" s="11"/>
    </row>
    <row r="69" spans="6:6" s="1" customFormat="1" ht="13.2" x14ac:dyDescent="0.25">
      <c r="F69" s="11"/>
    </row>
    <row r="70" spans="6:6" s="1" customFormat="1" ht="13.2" x14ac:dyDescent="0.25">
      <c r="F70" s="11"/>
    </row>
    <row r="71" spans="6:6" s="1" customFormat="1" ht="13.2" x14ac:dyDescent="0.25">
      <c r="F71" s="11"/>
    </row>
    <row r="72" spans="6:6" s="1" customFormat="1" ht="13.2" x14ac:dyDescent="0.25">
      <c r="F72" s="11"/>
    </row>
    <row r="73" spans="6:6" s="1" customFormat="1" ht="13.2" x14ac:dyDescent="0.25">
      <c r="F73" s="11"/>
    </row>
    <row r="74" spans="6:6" s="1" customFormat="1" ht="13.2" x14ac:dyDescent="0.25">
      <c r="F74" s="11"/>
    </row>
    <row r="75" spans="6:6" s="1" customFormat="1" ht="13.2" x14ac:dyDescent="0.25">
      <c r="F75" s="11"/>
    </row>
    <row r="76" spans="6:6" s="1" customFormat="1" ht="13.2" x14ac:dyDescent="0.25">
      <c r="F76" s="11"/>
    </row>
    <row r="77" spans="6:6" s="1" customFormat="1" ht="13.2" x14ac:dyDescent="0.25">
      <c r="F77" s="11"/>
    </row>
    <row r="78" spans="6:6" s="1" customFormat="1" ht="13.2" x14ac:dyDescent="0.25">
      <c r="F78" s="11"/>
    </row>
    <row r="79" spans="6:6" s="1" customFormat="1" ht="13.2" x14ac:dyDescent="0.25">
      <c r="F79" s="11"/>
    </row>
    <row r="80" spans="6:6" s="1" customFormat="1" ht="13.2" x14ac:dyDescent="0.25">
      <c r="F80" s="11"/>
    </row>
    <row r="81" spans="6:6" s="1" customFormat="1" ht="13.2" x14ac:dyDescent="0.25">
      <c r="F81" s="11"/>
    </row>
    <row r="82" spans="6:6" s="1" customFormat="1" ht="13.2" x14ac:dyDescent="0.25">
      <c r="F82" s="11"/>
    </row>
    <row r="83" spans="6:6" s="1" customFormat="1" ht="13.2" x14ac:dyDescent="0.25">
      <c r="F83" s="11"/>
    </row>
    <row r="84" spans="6:6" s="1" customFormat="1" ht="13.2" x14ac:dyDescent="0.25">
      <c r="F84" s="11"/>
    </row>
    <row r="85" spans="6:6" s="1" customFormat="1" ht="13.2" x14ac:dyDescent="0.25">
      <c r="F85" s="11"/>
    </row>
    <row r="86" spans="6:6" s="1" customFormat="1" ht="13.2" x14ac:dyDescent="0.25">
      <c r="F86" s="11"/>
    </row>
    <row r="87" spans="6:6" s="1" customFormat="1" ht="13.2" x14ac:dyDescent="0.25">
      <c r="F87" s="11"/>
    </row>
    <row r="88" spans="6:6" s="1" customFormat="1" ht="13.2" x14ac:dyDescent="0.25">
      <c r="F88" s="11"/>
    </row>
    <row r="89" spans="6:6" s="1" customFormat="1" ht="13.2" x14ac:dyDescent="0.25">
      <c r="F89" s="11"/>
    </row>
    <row r="90" spans="6:6" s="1" customFormat="1" ht="13.2" x14ac:dyDescent="0.25">
      <c r="F90" s="11"/>
    </row>
    <row r="91" spans="6:6" s="1" customFormat="1" ht="13.2" x14ac:dyDescent="0.25">
      <c r="F91" s="11"/>
    </row>
    <row r="92" spans="6:6" s="1" customFormat="1" ht="13.2" x14ac:dyDescent="0.25">
      <c r="F92" s="11"/>
    </row>
  </sheetData>
  <sheetProtection password="C09C" sheet="1" objects="1" scenarios="1" selectLockedCells="1"/>
  <dataConsolidate/>
  <phoneticPr fontId="0" type="noConversion"/>
  <pageMargins left="0.78740157480314965" right="0" top="0.39370078740157483" bottom="0.82677165354330717" header="0" footer="0.43307086614173229"/>
  <pageSetup paperSize="9" orientation="portrait" r:id="rId1"/>
  <headerFooter alignWithMargins="0">
    <oddFooter>&amp;L&amp;"Arial,Krepko"&amp;7GIA-S Industrijska oprema d.o.o&amp;"Arial,Navadno"., Industrijska c. 5, 1290 Grosuplje, Slovenija, Tel.:+386 1 7865 300, info@gia.si, www.giaflex.com 
/  &amp;F&amp;10
&amp;R&amp;"Arial,Krepko"&amp;8&amp;P&amp;"Arial,Navadno"/&amp;N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7</vt:i4>
      </vt:variant>
    </vt:vector>
  </HeadingPairs>
  <TitlesOfParts>
    <vt:vector size="9" baseType="lpstr">
      <vt:lpstr>55xx_kriv_graf</vt:lpstr>
      <vt:lpstr>55xx_kriv_tabel</vt:lpstr>
      <vt:lpstr>krivulja</vt:lpstr>
      <vt:lpstr>max_Tdovod</vt:lpstr>
      <vt:lpstr>min_Tdovod</vt:lpstr>
      <vt:lpstr>sob_dan</vt:lpstr>
      <vt:lpstr>sob_noc</vt:lpstr>
      <vt:lpstr>vzp_premik</vt:lpstr>
      <vt:lpstr>zun_tem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 Koščak</dc:creator>
  <cp:lastModifiedBy>Tomaz Boh</cp:lastModifiedBy>
  <cp:lastPrinted>2017-09-15T10:18:01Z</cp:lastPrinted>
  <dcterms:created xsi:type="dcterms:W3CDTF">2002-08-21T04:51:58Z</dcterms:created>
  <dcterms:modified xsi:type="dcterms:W3CDTF">2022-11-28T14:31:32Z</dcterms:modified>
</cp:coreProperties>
</file>